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CUENTA PUBLICA\CUENTA PUBLICA 2021\"/>
    </mc:Choice>
  </mc:AlternateContent>
  <xr:revisionPtr revIDLastSave="0" documentId="8_{F2B5952C-D42A-4513-BED8-1221F5F976FE}" xr6:coauthVersionLast="45" xr6:coauthVersionMax="45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19440" windowHeight="15000" xr2:uid="{00000000-000D-0000-FFFF-FFFF00000000}"/>
  </bookViews>
  <sheets>
    <sheet name="EAEPE_COG" sheetId="1" r:id="rId1"/>
  </sheets>
  <externalReferences>
    <externalReference r:id="rId2"/>
    <externalReference r:id="rId3"/>
  </externalReference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5" i="1" l="1"/>
  <c r="G33" i="1"/>
  <c r="G31" i="1"/>
  <c r="G29" i="1"/>
  <c r="G36" i="1"/>
  <c r="G34" i="1"/>
  <c r="G32" i="1"/>
  <c r="G30" i="1"/>
  <c r="G28" i="1"/>
  <c r="G26" i="1"/>
  <c r="G25" i="1"/>
  <c r="G24" i="1"/>
  <c r="G23" i="1"/>
  <c r="G22" i="1"/>
  <c r="G21" i="1"/>
  <c r="G20" i="1"/>
  <c r="G19" i="1"/>
  <c r="G18" i="1"/>
  <c r="G14" i="1"/>
  <c r="G13" i="1"/>
  <c r="G12" i="1"/>
  <c r="G10" i="1"/>
  <c r="F14" i="1"/>
  <c r="F12" i="1"/>
  <c r="C48" i="1"/>
  <c r="E13" i="1" l="1"/>
  <c r="H80" i="1" l="1"/>
  <c r="H79" i="1"/>
  <c r="H78" i="1"/>
  <c r="H77" i="1"/>
  <c r="H76" i="1"/>
  <c r="H70" i="1"/>
  <c r="H68" i="1"/>
  <c r="H62" i="1"/>
  <c r="H60" i="1"/>
  <c r="H52" i="1"/>
  <c r="H13" i="1"/>
  <c r="G17" i="1"/>
  <c r="F17" i="1"/>
  <c r="D17" i="1"/>
  <c r="C17" i="1"/>
  <c r="E17" i="1" s="1"/>
  <c r="H17" i="1" s="1"/>
  <c r="G27" i="1"/>
  <c r="F27" i="1"/>
  <c r="D27" i="1"/>
  <c r="C27" i="1"/>
  <c r="E27" i="1" s="1"/>
  <c r="H27" i="1" s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G81" i="1" l="1"/>
  <c r="F81" i="1"/>
  <c r="D81" i="1"/>
  <c r="H37" i="1"/>
  <c r="E37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<sst xmlns="http://schemas.openxmlformats.org/spreadsheetml/2006/main" count="92" uniqueCount="92">
  <si>
    <t>ASEC_EAEPEDCOG_2doTRIM_T0</t>
  </si>
  <si>
    <t>Nombre del Ente Público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</si>
  <si>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</si>
  <si>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</si>
  <si>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</si>
  <si>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</si>
  <si>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</si>
  <si>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</si>
  <si>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</si>
  <si>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</si>
  <si>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</si>
  <si>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</si>
  <si>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</si>
  <si>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</si>
  <si>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</si>
  <si>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</si>
  <si>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</si>
  <si>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</si>
  <si>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</si>
  <si>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</si>
  <si>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</si>
  <si>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</si>
  <si>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</si>
  <si>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</si>
  <si>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</si>
  <si>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</si>
  <si>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</si>
  <si>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</si>
  <si>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</si>
  <si>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</si>
  <si>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</si>
  <si>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</si>
  <si>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</si>
  <si>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</si>
  <si>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</si>
  <si>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</si>
  <si>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</si>
  <si>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</si>
  <si>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</si>
  <si>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</si>
  <si>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</si>
  <si>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</si>
  <si>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</si>
  <si>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</si>
  <si>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</si>
  <si>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</si>
  <si>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</si>
  <si>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</si>
  <si>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</si>
  <si>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</si>
  <si>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</si>
  <si>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</si>
  <si>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</si>
  <si>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</si>
  <si>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</si>
  <si>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</si>
  <si>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</si>
  <si>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</si>
  <si>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</si>
  <si>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</si>
  <si>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</si>
  <si>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</si>
  <si>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</si>
  <si>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</si>
  <si>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</si>
  <si>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</si>
  <si>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</si>
  <si>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</si>
  <si>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</si>
  <si>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</si>
  <si>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</si>
  <si>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</si>
  <si>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</si>
  <si>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</si>
  <si>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</si>
  <si>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</si>
  <si>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</si>
  <si>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</si>
  <si>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</si>
  <si>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</si>
  <si>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</si>
  <si>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</si>
  <si>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</si>
  <si>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</si>
  <si>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</si>
  <si>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</si>
  <si>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</si>
  <si>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01 de enero al 31 de diciembre de 2021</t>
  </si>
  <si>
    <t>DR. IGOR CRESPO SOLIS</t>
  </si>
  <si>
    <t>RECTOR</t>
  </si>
  <si>
    <t>LIC. MARIA REBECA TINAJERO CHAVEZ</t>
  </si>
  <si>
    <t>SECRETARIA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</si>
</sst>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 applyProtection="1">
      <alignment horizontal="right" vertical="top"/>
      <protection locked="0"/>
    </xf>
    <xf numFmtId="0" fontId="7" fillId="0" borderId="18" xfId="0" applyFont="1" applyBorder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UPCH\ESTADOS%20FINANCIEROS\2021\12%20DIC\DICIEMBRE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UPCH\RFT%20-%20PASH\PASH%202021\4%20TRIM\RESUMN%20RFT%20CIER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ER"/>
      <sheetName val="BC TODOS"/>
      <sheetName val="BC MAYOR"/>
      <sheetName val="OYA"/>
      <sheetName val="MOV AUX"/>
      <sheetName val="EDO FED banco"/>
      <sheetName val="4223"/>
      <sheetName val="ACTIVO FIJO"/>
    </sheetNames>
    <sheetDataSet>
      <sheetData sheetId="0" refreshError="1"/>
      <sheetData sheetId="1" refreshError="1"/>
      <sheetData sheetId="2" refreshError="1">
        <row r="176">
          <cell r="J176">
            <v>415923.47000000003</v>
          </cell>
        </row>
        <row r="177">
          <cell r="J177">
            <v>520722.71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"/>
      <sheetName val="RFT4T"/>
      <sheetName val="RESUMEN4t"/>
      <sheetName val="INF APOR"/>
      <sheetName val="5114"/>
      <sheetName val="RESUMEN anual"/>
      <sheetName val="5113"/>
      <sheetName val="RFTANUAL"/>
      <sheetName val="NOMI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5">
          <cell r="H125">
            <v>468998.40000000002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topLeftCell="A13" zoomScale="80" zoomScaleNormal="80" workbookViewId="0">
      <selection activeCell="H87" sqref="H87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7.42578125" style="1" customWidth="1"/>
    <col min="4" max="4" width="15.5703125" style="1" customWidth="1"/>
    <col min="5" max="5" width="18.42578125" style="1" customWidth="1"/>
    <col min="6" max="6" width="19.28515625" style="1" customWidth="1"/>
    <col min="7" max="7" width="20.28515625" style="1" customWidth="1"/>
    <col min="8" max="8" width="18.4257812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1</v>
      </c>
      <c r="C2" s="25"/>
      <c r="D2" s="25"/>
      <c r="E2" s="25"/>
      <c r="F2" s="25"/>
      <c r="G2" s="25"/>
      <c r="H2" s="26"/>
    </row>
    <row r="3" spans="2:9" x14ac:dyDescent="0.2">
      <c r="B3" s="27" t="s">
        <v>2</v>
      </c>
      <c r="C3" s="28"/>
      <c r="D3" s="28"/>
      <c r="E3" s="28"/>
      <c r="F3" s="28"/>
      <c r="G3" s="28"/>
      <c r="H3" s="29"/>
    </row>
    <row r="4" spans="2:9" x14ac:dyDescent="0.2">
      <c r="B4" s="27" t="s">
        <v>3</v>
      </c>
      <c r="C4" s="28"/>
      <c r="D4" s="28"/>
      <c r="E4" s="28"/>
      <c r="F4" s="28"/>
      <c r="G4" s="28"/>
      <c r="H4" s="29"/>
    </row>
    <row r="5" spans="2:9" ht="12.6" customHeight="1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4</v>
      </c>
      <c r="C6" s="36" t="s">
        <v>5</v>
      </c>
      <c r="D6" s="37"/>
      <c r="E6" s="37"/>
      <c r="F6" s="37"/>
      <c r="G6" s="38"/>
      <c r="H6" s="39" t="s">
        <v>6</v>
      </c>
    </row>
    <row r="7" spans="2:9" ht="24.75" thickBot="1" x14ac:dyDescent="0.25">
      <c r="B7" s="34"/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12</v>
      </c>
      <c r="F8" s="4">
        <v>4</v>
      </c>
      <c r="G8" s="4">
        <v>5</v>
      </c>
      <c r="H8" s="5" t="s">
        <v>13</v>
      </c>
    </row>
    <row r="9" spans="2:9" ht="24" customHeight="1" x14ac:dyDescent="0.2">
      <c r="B9" s="6" t="s">
        <v>14</v>
      </c>
      <c r="C9" s="16">
        <f>SUM(C10:C16)</f>
        <v>24371305.999999996</v>
      </c>
      <c r="D9" s="16">
        <f>SUM(D10:D16)</f>
        <v>2033560</v>
      </c>
      <c r="E9" s="16">
        <f t="shared" ref="E9:E26" si="0">C9+D9</f>
        <v>26404865.999999996</v>
      </c>
      <c r="F9" s="16">
        <f>SUM(F10:F16)</f>
        <v>23138241.840000004</v>
      </c>
      <c r="G9" s="16">
        <f>SUM(G10:G16)</f>
        <v>21732597.259999998</v>
      </c>
      <c r="H9" s="16">
        <f t="shared" ref="H9:H40" si="1">E9-F9</f>
        <v>3266624.1599999927</v>
      </c>
    </row>
    <row r="10" spans="2:9" ht="12" customHeight="1" x14ac:dyDescent="0.2">
      <c r="B10" s="11" t="s">
        <v>15</v>
      </c>
      <c r="C10" s="12">
        <v>14459162.859999999</v>
      </c>
      <c r="D10" s="13">
        <v>2033560</v>
      </c>
      <c r="E10" s="18">
        <f t="shared" si="0"/>
        <v>16492722.859999999</v>
      </c>
      <c r="F10" s="12">
        <v>13547020.07</v>
      </c>
      <c r="G10" s="12">
        <f>13547020.07-'[1]BC TODOS'!$J$177</f>
        <v>13026297.359999999</v>
      </c>
      <c r="H10" s="20">
        <f t="shared" si="1"/>
        <v>2945702.7899999991</v>
      </c>
    </row>
    <row r="11" spans="2:9" ht="12" customHeight="1" x14ac:dyDescent="0.2">
      <c r="B11" s="11" t="s">
        <v>16</v>
      </c>
      <c r="C11" s="12">
        <v>3429544.63</v>
      </c>
      <c r="D11" s="13">
        <v>0</v>
      </c>
      <c r="E11" s="18">
        <f t="shared" si="0"/>
        <v>3429544.63</v>
      </c>
      <c r="F11" s="12">
        <v>3221885.37</v>
      </c>
      <c r="G11" s="12">
        <v>3221885.37</v>
      </c>
      <c r="H11" s="20">
        <f t="shared" si="1"/>
        <v>207659.25999999978</v>
      </c>
    </row>
    <row r="12" spans="2:9" ht="12" customHeight="1" x14ac:dyDescent="0.2">
      <c r="B12" s="11" t="s">
        <v>17</v>
      </c>
      <c r="C12" s="12">
        <v>2784937.11</v>
      </c>
      <c r="D12" s="13">
        <v>0</v>
      </c>
      <c r="E12" s="18">
        <f t="shared" si="0"/>
        <v>2784937.11</v>
      </c>
      <c r="F12" s="12">
        <f>2591124.05-130840-216581</f>
        <v>2243703.0499999998</v>
      </c>
      <c r="G12" s="12">
        <f>+F12-[2]NOMINA!$H$125</f>
        <v>1774704.65</v>
      </c>
      <c r="H12" s="20">
        <f t="shared" si="1"/>
        <v>541234.06000000006</v>
      </c>
    </row>
    <row r="13" spans="2:9" ht="12" customHeight="1" x14ac:dyDescent="0.2">
      <c r="B13" s="11" t="s">
        <v>18</v>
      </c>
      <c r="C13" s="12">
        <v>3697661.4</v>
      </c>
      <c r="D13" s="13">
        <v>0</v>
      </c>
      <c r="E13" s="18">
        <f>C13+D13</f>
        <v>3697661.4</v>
      </c>
      <c r="F13" s="12">
        <v>3463204.35</v>
      </c>
      <c r="G13" s="12">
        <f>+F13-'[1]BC TODOS'!$J$176</f>
        <v>3047280.88</v>
      </c>
      <c r="H13" s="20">
        <f t="shared" si="1"/>
        <v>234457.04999999981</v>
      </c>
    </row>
    <row r="14" spans="2:9" ht="12" customHeight="1" x14ac:dyDescent="0.2">
      <c r="B14" s="11" t="s">
        <v>19</v>
      </c>
      <c r="C14" s="12">
        <v>0</v>
      </c>
      <c r="D14" s="13">
        <v>0</v>
      </c>
      <c r="E14" s="18">
        <f t="shared" si="0"/>
        <v>0</v>
      </c>
      <c r="F14" s="12">
        <f>315000+130848+216581</f>
        <v>662429</v>
      </c>
      <c r="G14" s="12">
        <f>315000+130848+216581</f>
        <v>662429</v>
      </c>
      <c r="H14" s="20">
        <f t="shared" si="1"/>
        <v>-662429</v>
      </c>
    </row>
    <row r="15" spans="2:9" ht="12" customHeight="1" x14ac:dyDescent="0.2">
      <c r="B15" s="11" t="s">
        <v>20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21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22</v>
      </c>
      <c r="C17" s="16">
        <f>SUM(C18:C26)</f>
        <v>986059</v>
      </c>
      <c r="D17" s="16">
        <f>SUM(D18:D26)</f>
        <v>0</v>
      </c>
      <c r="E17" s="16">
        <f t="shared" si="0"/>
        <v>986059</v>
      </c>
      <c r="F17" s="16">
        <f>SUM(F18:F26)</f>
        <v>405067.3</v>
      </c>
      <c r="G17" s="16">
        <f>SUM(G18:G26)</f>
        <v>405067.3</v>
      </c>
      <c r="H17" s="16">
        <f t="shared" si="1"/>
        <v>580991.69999999995</v>
      </c>
    </row>
    <row r="18" spans="2:8" ht="24" x14ac:dyDescent="0.2">
      <c r="B18" s="9" t="s">
        <v>23</v>
      </c>
      <c r="C18" s="12">
        <v>257180</v>
      </c>
      <c r="D18" s="13">
        <v>0</v>
      </c>
      <c r="E18" s="18">
        <f t="shared" si="0"/>
        <v>257180</v>
      </c>
      <c r="F18" s="12">
        <v>239682.84</v>
      </c>
      <c r="G18" s="12">
        <f>F18</f>
        <v>239682.84</v>
      </c>
      <c r="H18" s="20">
        <f t="shared" si="1"/>
        <v>17497.160000000003</v>
      </c>
    </row>
    <row r="19" spans="2:8" ht="12" customHeight="1" x14ac:dyDescent="0.2">
      <c r="B19" s="9" t="s">
        <v>24</v>
      </c>
      <c r="C19" s="12">
        <v>160979</v>
      </c>
      <c r="D19" s="13">
        <v>0</v>
      </c>
      <c r="E19" s="18">
        <f t="shared" si="0"/>
        <v>160979</v>
      </c>
      <c r="F19" s="12">
        <v>51297.52</v>
      </c>
      <c r="G19" s="12">
        <f>F19</f>
        <v>51297.52</v>
      </c>
      <c r="H19" s="20">
        <f t="shared" si="1"/>
        <v>109681.48000000001</v>
      </c>
    </row>
    <row r="20" spans="2:8" ht="12" customHeight="1" x14ac:dyDescent="0.2">
      <c r="B20" s="9" t="s">
        <v>25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f t="shared" ref="G20:G22" si="2">F20</f>
        <v>0</v>
      </c>
      <c r="H20" s="20">
        <f t="shared" si="1"/>
        <v>0</v>
      </c>
    </row>
    <row r="21" spans="2:8" ht="12" customHeight="1" x14ac:dyDescent="0.2">
      <c r="B21" s="9" t="s">
        <v>26</v>
      </c>
      <c r="C21" s="12">
        <v>10000</v>
      </c>
      <c r="D21" s="13">
        <v>0</v>
      </c>
      <c r="E21" s="18">
        <f t="shared" si="0"/>
        <v>10000</v>
      </c>
      <c r="F21" s="12">
        <v>8418.57</v>
      </c>
      <c r="G21" s="12">
        <f t="shared" si="2"/>
        <v>8418.57</v>
      </c>
      <c r="H21" s="20">
        <f t="shared" si="1"/>
        <v>1581.4300000000003</v>
      </c>
    </row>
    <row r="22" spans="2:8" ht="12" customHeight="1" x14ac:dyDescent="0.2">
      <c r="B22" s="9" t="s">
        <v>27</v>
      </c>
      <c r="C22" s="12">
        <v>54000</v>
      </c>
      <c r="D22" s="13">
        <v>0</v>
      </c>
      <c r="E22" s="18">
        <f t="shared" si="0"/>
        <v>54000</v>
      </c>
      <c r="F22" s="41">
        <v>12760</v>
      </c>
      <c r="G22" s="12">
        <f t="shared" si="2"/>
        <v>12760</v>
      </c>
      <c r="H22" s="20">
        <f t="shared" si="1"/>
        <v>41240</v>
      </c>
    </row>
    <row r="23" spans="2:8" ht="12" customHeight="1" x14ac:dyDescent="0.2">
      <c r="B23" s="9" t="s">
        <v>28</v>
      </c>
      <c r="C23" s="12">
        <v>262000</v>
      </c>
      <c r="D23" s="13">
        <v>0</v>
      </c>
      <c r="E23" s="18">
        <f t="shared" si="0"/>
        <v>262000</v>
      </c>
      <c r="F23" s="12">
        <v>66092</v>
      </c>
      <c r="G23" s="12">
        <f>F23</f>
        <v>66092</v>
      </c>
      <c r="H23" s="20">
        <f t="shared" si="1"/>
        <v>195908</v>
      </c>
    </row>
    <row r="24" spans="2:8" ht="12" customHeight="1" x14ac:dyDescent="0.2">
      <c r="B24" s="9" t="s">
        <v>29</v>
      </c>
      <c r="C24" s="12">
        <v>61200</v>
      </c>
      <c r="D24" s="13">
        <v>0</v>
      </c>
      <c r="E24" s="18">
        <f t="shared" si="0"/>
        <v>61200</v>
      </c>
      <c r="F24" s="12">
        <v>394.63</v>
      </c>
      <c r="G24" s="12">
        <f t="shared" ref="G24:G26" si="3">F24</f>
        <v>394.63</v>
      </c>
      <c r="H24" s="20">
        <f t="shared" si="1"/>
        <v>60805.37</v>
      </c>
    </row>
    <row r="25" spans="2:8" ht="12" customHeight="1" x14ac:dyDescent="0.2">
      <c r="B25" s="9" t="s">
        <v>30</v>
      </c>
      <c r="C25" s="12">
        <v>23000</v>
      </c>
      <c r="D25" s="13">
        <v>0</v>
      </c>
      <c r="E25" s="18">
        <f t="shared" si="0"/>
        <v>23000</v>
      </c>
      <c r="F25" s="12">
        <v>0</v>
      </c>
      <c r="G25" s="12">
        <f t="shared" si="3"/>
        <v>0</v>
      </c>
      <c r="H25" s="20">
        <f t="shared" si="1"/>
        <v>23000</v>
      </c>
    </row>
    <row r="26" spans="2:8" ht="12" customHeight="1" x14ac:dyDescent="0.2">
      <c r="B26" s="9" t="s">
        <v>31</v>
      </c>
      <c r="C26" s="12">
        <v>157700</v>
      </c>
      <c r="D26" s="13">
        <v>0</v>
      </c>
      <c r="E26" s="18">
        <f t="shared" si="0"/>
        <v>157700</v>
      </c>
      <c r="F26" s="12">
        <v>26421.74</v>
      </c>
      <c r="G26" s="12">
        <f t="shared" si="3"/>
        <v>26421.74</v>
      </c>
      <c r="H26" s="20">
        <f t="shared" si="1"/>
        <v>131278.26</v>
      </c>
    </row>
    <row r="27" spans="2:8" ht="20.100000000000001" customHeight="1" x14ac:dyDescent="0.2">
      <c r="B27" s="6" t="s">
        <v>32</v>
      </c>
      <c r="C27" s="16">
        <f>SUM(C28:C36)</f>
        <v>5910195.9699999997</v>
      </c>
      <c r="D27" s="16">
        <f>SUM(D28:D36)</f>
        <v>0</v>
      </c>
      <c r="E27" s="16">
        <f>D27+C27</f>
        <v>5910195.9699999997</v>
      </c>
      <c r="F27" s="16">
        <f>SUM(F28:F36)</f>
        <v>4085504.1199999996</v>
      </c>
      <c r="G27" s="16">
        <f>SUM(G28:G36)</f>
        <v>4085504.1199999996</v>
      </c>
      <c r="H27" s="16">
        <f t="shared" si="1"/>
        <v>1824691.85</v>
      </c>
    </row>
    <row r="28" spans="2:8" x14ac:dyDescent="0.2">
      <c r="B28" s="9" t="s">
        <v>33</v>
      </c>
      <c r="C28" s="12">
        <v>1364616.3299999998</v>
      </c>
      <c r="D28" s="13">
        <v>0</v>
      </c>
      <c r="E28" s="18">
        <f t="shared" ref="E28:E36" si="4">C28+D28</f>
        <v>1364616.3299999998</v>
      </c>
      <c r="F28" s="12">
        <v>1327705.52</v>
      </c>
      <c r="G28" s="12">
        <f t="shared" ref="F28:G33" si="5">F28</f>
        <v>1327705.52</v>
      </c>
      <c r="H28" s="20">
        <f t="shared" si="1"/>
        <v>36910.809999999823</v>
      </c>
    </row>
    <row r="29" spans="2:8" x14ac:dyDescent="0.2">
      <c r="B29" s="9" t="s">
        <v>34</v>
      </c>
      <c r="C29" s="12">
        <v>1414700</v>
      </c>
      <c r="D29" s="13">
        <v>0</v>
      </c>
      <c r="E29" s="18">
        <f t="shared" si="4"/>
        <v>1414700</v>
      </c>
      <c r="F29" s="12">
        <v>293129.15000000002</v>
      </c>
      <c r="G29" s="12">
        <f t="shared" si="5"/>
        <v>293129.15000000002</v>
      </c>
      <c r="H29" s="20">
        <f t="shared" si="1"/>
        <v>1121570.8500000001</v>
      </c>
    </row>
    <row r="30" spans="2:8" ht="12" customHeight="1" x14ac:dyDescent="0.2">
      <c r="B30" s="9" t="s">
        <v>35</v>
      </c>
      <c r="C30" s="12">
        <v>891000</v>
      </c>
      <c r="D30" s="13">
        <v>0</v>
      </c>
      <c r="E30" s="18">
        <f t="shared" si="4"/>
        <v>891000</v>
      </c>
      <c r="F30" s="12">
        <v>373677.9</v>
      </c>
      <c r="G30" s="12">
        <f t="shared" si="5"/>
        <v>373677.9</v>
      </c>
      <c r="H30" s="20">
        <f t="shared" si="1"/>
        <v>517322.1</v>
      </c>
    </row>
    <row r="31" spans="2:8" x14ac:dyDescent="0.2">
      <c r="B31" s="9" t="s">
        <v>36</v>
      </c>
      <c r="C31" s="12">
        <v>307140</v>
      </c>
      <c r="D31" s="13">
        <v>0</v>
      </c>
      <c r="E31" s="18">
        <f t="shared" si="4"/>
        <v>307140</v>
      </c>
      <c r="F31" s="12">
        <v>357729.28000000003</v>
      </c>
      <c r="G31" s="12">
        <f t="shared" si="5"/>
        <v>357729.28000000003</v>
      </c>
      <c r="H31" s="20">
        <f t="shared" si="1"/>
        <v>-50589.280000000028</v>
      </c>
    </row>
    <row r="32" spans="2:8" ht="24" x14ac:dyDescent="0.2">
      <c r="B32" s="9" t="s">
        <v>37</v>
      </c>
      <c r="C32" s="12">
        <v>1140300</v>
      </c>
      <c r="D32" s="13">
        <v>0</v>
      </c>
      <c r="E32" s="18">
        <f t="shared" si="4"/>
        <v>1140300</v>
      </c>
      <c r="F32" s="12">
        <v>819436.02</v>
      </c>
      <c r="G32" s="12">
        <f t="shared" si="5"/>
        <v>819436.02</v>
      </c>
      <c r="H32" s="20">
        <f t="shared" si="1"/>
        <v>320863.98</v>
      </c>
    </row>
    <row r="33" spans="2:8" x14ac:dyDescent="0.2">
      <c r="B33" s="9" t="s">
        <v>38</v>
      </c>
      <c r="C33" s="12">
        <v>28158.639999999999</v>
      </c>
      <c r="D33" s="13">
        <v>0</v>
      </c>
      <c r="E33" s="18">
        <f t="shared" si="4"/>
        <v>28158.639999999999</v>
      </c>
      <c r="F33" s="12">
        <v>400</v>
      </c>
      <c r="G33" s="12">
        <f t="shared" si="5"/>
        <v>400</v>
      </c>
      <c r="H33" s="20">
        <f t="shared" si="1"/>
        <v>27758.639999999999</v>
      </c>
    </row>
    <row r="34" spans="2:8" x14ac:dyDescent="0.2">
      <c r="B34" s="9" t="s">
        <v>39</v>
      </c>
      <c r="C34" s="12">
        <v>548081</v>
      </c>
      <c r="D34" s="13">
        <v>0</v>
      </c>
      <c r="E34" s="18">
        <f t="shared" si="4"/>
        <v>548081</v>
      </c>
      <c r="F34" s="12">
        <v>54326.879999999997</v>
      </c>
      <c r="G34" s="12">
        <f>F34</f>
        <v>54326.879999999997</v>
      </c>
      <c r="H34" s="20">
        <f t="shared" si="1"/>
        <v>493754.12</v>
      </c>
    </row>
    <row r="35" spans="2:8" x14ac:dyDescent="0.2">
      <c r="B35" s="9" t="s">
        <v>40</v>
      </c>
      <c r="C35" s="12">
        <v>216200</v>
      </c>
      <c r="D35" s="13">
        <v>0</v>
      </c>
      <c r="E35" s="18">
        <f t="shared" si="4"/>
        <v>216200</v>
      </c>
      <c r="F35" s="12">
        <v>213436.5</v>
      </c>
      <c r="G35" s="12">
        <f>F35</f>
        <v>213436.5</v>
      </c>
      <c r="H35" s="20">
        <f t="shared" si="1"/>
        <v>2763.5</v>
      </c>
    </row>
    <row r="36" spans="2:8" x14ac:dyDescent="0.2">
      <c r="B36" s="9" t="s">
        <v>41</v>
      </c>
      <c r="C36" s="12">
        <v>0</v>
      </c>
      <c r="D36" s="13">
        <v>0</v>
      </c>
      <c r="E36" s="18">
        <f t="shared" si="4"/>
        <v>0</v>
      </c>
      <c r="F36" s="12">
        <v>645662.87</v>
      </c>
      <c r="G36" s="12">
        <f>F36</f>
        <v>645662.87</v>
      </c>
      <c r="H36" s="20">
        <f t="shared" si="1"/>
        <v>-645662.87</v>
      </c>
    </row>
    <row r="37" spans="2:8" ht="20.100000000000001" customHeight="1" x14ac:dyDescent="0.2">
      <c r="B37" s="7" t="s">
        <v>42</v>
      </c>
      <c r="C37" s="16">
        <f>SUM(C38:C46)</f>
        <v>1450000</v>
      </c>
      <c r="D37" s="16">
        <f>SUM(D38:D46)</f>
        <v>0</v>
      </c>
      <c r="E37" s="16">
        <f>C37+D37</f>
        <v>1450000</v>
      </c>
      <c r="F37" s="16">
        <f>SUM(F38:F46)</f>
        <v>156677.47</v>
      </c>
      <c r="G37" s="16">
        <f>SUM(G38:G46)</f>
        <v>156677.47</v>
      </c>
      <c r="H37" s="16">
        <f t="shared" si="1"/>
        <v>1293322.53</v>
      </c>
    </row>
    <row r="38" spans="2:8" ht="12" customHeight="1" x14ac:dyDescent="0.2">
      <c r="B38" s="9" t="s">
        <v>43</v>
      </c>
      <c r="C38" s="12">
        <v>0</v>
      </c>
      <c r="D38" s="13">
        <v>0</v>
      </c>
      <c r="E38" s="18">
        <f t="shared" ref="E38:E79" si="6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44</v>
      </c>
      <c r="C39" s="12">
        <v>0</v>
      </c>
      <c r="D39" s="13">
        <v>0</v>
      </c>
      <c r="E39" s="18">
        <f t="shared" si="6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45</v>
      </c>
      <c r="C40" s="12">
        <v>0</v>
      </c>
      <c r="D40" s="13">
        <v>0</v>
      </c>
      <c r="E40" s="18">
        <f t="shared" si="6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46</v>
      </c>
      <c r="C41" s="12">
        <v>1450000</v>
      </c>
      <c r="D41" s="13">
        <v>0</v>
      </c>
      <c r="E41" s="18">
        <f t="shared" si="6"/>
        <v>1450000</v>
      </c>
      <c r="F41" s="12">
        <v>156677.47</v>
      </c>
      <c r="G41" s="12">
        <v>156677.47</v>
      </c>
      <c r="H41" s="20">
        <f t="shared" ref="H41:H72" si="7">E41-F41</f>
        <v>1293322.53</v>
      </c>
    </row>
    <row r="42" spans="2:8" ht="12" customHeight="1" x14ac:dyDescent="0.2">
      <c r="B42" s="9" t="s">
        <v>47</v>
      </c>
      <c r="C42" s="12">
        <v>0</v>
      </c>
      <c r="D42" s="13">
        <v>0</v>
      </c>
      <c r="E42" s="18">
        <f t="shared" si="6"/>
        <v>0</v>
      </c>
      <c r="F42" s="12">
        <v>0</v>
      </c>
      <c r="G42" s="12">
        <v>0</v>
      </c>
      <c r="H42" s="20">
        <f t="shared" si="7"/>
        <v>0</v>
      </c>
    </row>
    <row r="43" spans="2:8" ht="12" customHeight="1" x14ac:dyDescent="0.2">
      <c r="B43" s="9" t="s">
        <v>48</v>
      </c>
      <c r="C43" s="12">
        <v>0</v>
      </c>
      <c r="D43" s="13">
        <v>0</v>
      </c>
      <c r="E43" s="18">
        <f t="shared" si="6"/>
        <v>0</v>
      </c>
      <c r="F43" s="12">
        <v>0</v>
      </c>
      <c r="G43" s="12">
        <v>0</v>
      </c>
      <c r="H43" s="20">
        <f t="shared" si="7"/>
        <v>0</v>
      </c>
    </row>
    <row r="44" spans="2:8" ht="12" customHeight="1" x14ac:dyDescent="0.2">
      <c r="B44" s="9" t="s">
        <v>49</v>
      </c>
      <c r="C44" s="12">
        <v>0</v>
      </c>
      <c r="D44" s="13">
        <v>0</v>
      </c>
      <c r="E44" s="18">
        <f t="shared" si="6"/>
        <v>0</v>
      </c>
      <c r="F44" s="12">
        <v>0</v>
      </c>
      <c r="G44" s="12">
        <v>0</v>
      </c>
      <c r="H44" s="20">
        <f t="shared" si="7"/>
        <v>0</v>
      </c>
    </row>
    <row r="45" spans="2:8" ht="12" customHeight="1" x14ac:dyDescent="0.2">
      <c r="B45" s="9" t="s">
        <v>50</v>
      </c>
      <c r="C45" s="12">
        <v>0</v>
      </c>
      <c r="D45" s="13">
        <v>0</v>
      </c>
      <c r="E45" s="18">
        <f t="shared" si="6"/>
        <v>0</v>
      </c>
      <c r="F45" s="12">
        <v>0</v>
      </c>
      <c r="G45" s="12">
        <v>0</v>
      </c>
      <c r="H45" s="20">
        <f t="shared" si="7"/>
        <v>0</v>
      </c>
    </row>
    <row r="46" spans="2:8" ht="12" customHeight="1" thickBot="1" x14ac:dyDescent="0.25">
      <c r="B46" s="10" t="s">
        <v>51</v>
      </c>
      <c r="C46" s="14">
        <v>0</v>
      </c>
      <c r="D46" s="15">
        <v>0</v>
      </c>
      <c r="E46" s="19">
        <f t="shared" si="6"/>
        <v>0</v>
      </c>
      <c r="F46" s="14">
        <v>0</v>
      </c>
      <c r="G46" s="14">
        <v>0</v>
      </c>
      <c r="H46" s="21">
        <f t="shared" si="7"/>
        <v>0</v>
      </c>
    </row>
    <row r="47" spans="2:8" ht="20.100000000000001" customHeight="1" x14ac:dyDescent="0.2">
      <c r="B47" s="6" t="s">
        <v>52</v>
      </c>
      <c r="C47" s="16">
        <f>SUM(C48:C56)</f>
        <v>10000000</v>
      </c>
      <c r="D47" s="16">
        <f>SUM(D48:D56)</f>
        <v>0</v>
      </c>
      <c r="E47" s="16">
        <f t="shared" si="6"/>
        <v>10000000</v>
      </c>
      <c r="F47" s="16">
        <f>SUM(F48:F56)</f>
        <v>9709702.1699999999</v>
      </c>
      <c r="G47" s="16">
        <f>SUM(G48:G56)</f>
        <v>5662400.9800000004</v>
      </c>
      <c r="H47" s="16">
        <f t="shared" si="7"/>
        <v>290297.83000000007</v>
      </c>
    </row>
    <row r="48" spans="2:8" x14ac:dyDescent="0.2">
      <c r="B48" s="9" t="s">
        <v>53</v>
      </c>
      <c r="C48" s="12">
        <f>7000000+3000000</f>
        <v>10000000</v>
      </c>
      <c r="D48" s="13">
        <v>0</v>
      </c>
      <c r="E48" s="18">
        <f t="shared" si="6"/>
        <v>10000000</v>
      </c>
      <c r="F48" s="12">
        <v>9709702.1699999999</v>
      </c>
      <c r="G48" s="12">
        <v>5662400.9800000004</v>
      </c>
      <c r="H48" s="20">
        <f t="shared" si="7"/>
        <v>290297.83000000007</v>
      </c>
    </row>
    <row r="49" spans="2:8" x14ac:dyDescent="0.2">
      <c r="B49" s="9" t="s">
        <v>54</v>
      </c>
      <c r="C49" s="12">
        <v>0</v>
      </c>
      <c r="D49" s="13">
        <v>0</v>
      </c>
      <c r="E49" s="18">
        <f t="shared" si="6"/>
        <v>0</v>
      </c>
      <c r="F49" s="12">
        <v>0</v>
      </c>
      <c r="G49" s="12">
        <v>0</v>
      </c>
      <c r="H49" s="20">
        <f t="shared" si="7"/>
        <v>0</v>
      </c>
    </row>
    <row r="50" spans="2:8" x14ac:dyDescent="0.2">
      <c r="B50" s="9" t="s">
        <v>55</v>
      </c>
      <c r="C50" s="12">
        <v>0</v>
      </c>
      <c r="D50" s="13">
        <v>0</v>
      </c>
      <c r="E50" s="18">
        <f t="shared" si="6"/>
        <v>0</v>
      </c>
      <c r="F50" s="12">
        <v>0</v>
      </c>
      <c r="G50" s="12">
        <v>0</v>
      </c>
      <c r="H50" s="20">
        <f t="shared" si="7"/>
        <v>0</v>
      </c>
    </row>
    <row r="51" spans="2:8" x14ac:dyDescent="0.2">
      <c r="B51" s="9" t="s">
        <v>56</v>
      </c>
      <c r="C51" s="12">
        <v>0</v>
      </c>
      <c r="D51" s="13">
        <v>0</v>
      </c>
      <c r="E51" s="18">
        <f t="shared" si="6"/>
        <v>0</v>
      </c>
      <c r="F51" s="12">
        <v>0</v>
      </c>
      <c r="G51" s="12">
        <v>0</v>
      </c>
      <c r="H51" s="20">
        <f t="shared" si="7"/>
        <v>0</v>
      </c>
    </row>
    <row r="52" spans="2:8" x14ac:dyDescent="0.2">
      <c r="B52" s="9" t="s">
        <v>57</v>
      </c>
      <c r="C52" s="12">
        <v>0</v>
      </c>
      <c r="D52" s="13">
        <v>0</v>
      </c>
      <c r="E52" s="18">
        <f t="shared" si="6"/>
        <v>0</v>
      </c>
      <c r="F52" s="12">
        <v>0</v>
      </c>
      <c r="G52" s="12">
        <v>0</v>
      </c>
      <c r="H52" s="20">
        <f t="shared" si="7"/>
        <v>0</v>
      </c>
    </row>
    <row r="53" spans="2:8" x14ac:dyDescent="0.2">
      <c r="B53" s="9" t="s">
        <v>58</v>
      </c>
      <c r="C53" s="12">
        <v>0</v>
      </c>
      <c r="D53" s="13">
        <v>0</v>
      </c>
      <c r="E53" s="18">
        <f t="shared" si="6"/>
        <v>0</v>
      </c>
      <c r="F53" s="12">
        <v>0</v>
      </c>
      <c r="G53" s="12">
        <v>0</v>
      </c>
      <c r="H53" s="20">
        <f t="shared" si="7"/>
        <v>0</v>
      </c>
    </row>
    <row r="54" spans="2:8" x14ac:dyDescent="0.2">
      <c r="B54" s="9" t="s">
        <v>59</v>
      </c>
      <c r="C54" s="12">
        <v>0</v>
      </c>
      <c r="D54" s="13">
        <v>0</v>
      </c>
      <c r="E54" s="18">
        <f t="shared" si="6"/>
        <v>0</v>
      </c>
      <c r="F54" s="12">
        <v>0</v>
      </c>
      <c r="G54" s="12">
        <v>0</v>
      </c>
      <c r="H54" s="20">
        <f t="shared" si="7"/>
        <v>0</v>
      </c>
    </row>
    <row r="55" spans="2:8" x14ac:dyDescent="0.2">
      <c r="B55" s="9" t="s">
        <v>60</v>
      </c>
      <c r="C55" s="12">
        <v>0</v>
      </c>
      <c r="D55" s="13">
        <v>0</v>
      </c>
      <c r="E55" s="18">
        <f t="shared" si="6"/>
        <v>0</v>
      </c>
      <c r="F55" s="12">
        <v>0</v>
      </c>
      <c r="G55" s="12">
        <v>0</v>
      </c>
      <c r="H55" s="20">
        <f t="shared" si="7"/>
        <v>0</v>
      </c>
    </row>
    <row r="56" spans="2:8" x14ac:dyDescent="0.2">
      <c r="B56" s="9" t="s">
        <v>61</v>
      </c>
      <c r="C56" s="12">
        <v>0</v>
      </c>
      <c r="D56" s="13">
        <v>0</v>
      </c>
      <c r="E56" s="18">
        <f t="shared" si="6"/>
        <v>0</v>
      </c>
      <c r="F56" s="12">
        <v>0</v>
      </c>
      <c r="G56" s="12">
        <v>0</v>
      </c>
      <c r="H56" s="20">
        <f t="shared" si="7"/>
        <v>0</v>
      </c>
    </row>
    <row r="57" spans="2:8" ht="20.100000000000001" customHeight="1" x14ac:dyDescent="0.2">
      <c r="B57" s="6" t="s">
        <v>62</v>
      </c>
      <c r="C57" s="16">
        <f>SUM(C58:C60)</f>
        <v>0</v>
      </c>
      <c r="D57" s="16">
        <f>SUM(D58:D60)</f>
        <v>0</v>
      </c>
      <c r="E57" s="16">
        <f t="shared" si="6"/>
        <v>0</v>
      </c>
      <c r="F57" s="16">
        <f>SUM(F58:F60)</f>
        <v>0</v>
      </c>
      <c r="G57" s="16">
        <f>SUM(G58:G60)</f>
        <v>0</v>
      </c>
      <c r="H57" s="16">
        <f t="shared" si="7"/>
        <v>0</v>
      </c>
    </row>
    <row r="58" spans="2:8" x14ac:dyDescent="0.2">
      <c r="B58" s="9" t="s">
        <v>63</v>
      </c>
      <c r="C58" s="12">
        <v>0</v>
      </c>
      <c r="D58" s="13">
        <v>0</v>
      </c>
      <c r="E58" s="18">
        <f t="shared" si="6"/>
        <v>0</v>
      </c>
      <c r="F58" s="12">
        <v>0</v>
      </c>
      <c r="G58" s="12">
        <v>0</v>
      </c>
      <c r="H58" s="20">
        <f t="shared" si="7"/>
        <v>0</v>
      </c>
    </row>
    <row r="59" spans="2:8" x14ac:dyDescent="0.2">
      <c r="B59" s="9" t="s">
        <v>64</v>
      </c>
      <c r="C59" s="12">
        <v>0</v>
      </c>
      <c r="D59" s="13">
        <v>0</v>
      </c>
      <c r="E59" s="18">
        <f t="shared" si="6"/>
        <v>0</v>
      </c>
      <c r="F59" s="12">
        <v>0</v>
      </c>
      <c r="G59" s="12">
        <v>0</v>
      </c>
      <c r="H59" s="18">
        <f t="shared" si="7"/>
        <v>0</v>
      </c>
    </row>
    <row r="60" spans="2:8" x14ac:dyDescent="0.2">
      <c r="B60" s="9" t="s">
        <v>65</v>
      </c>
      <c r="C60" s="12">
        <v>0</v>
      </c>
      <c r="D60" s="13">
        <v>0</v>
      </c>
      <c r="E60" s="18">
        <f t="shared" si="6"/>
        <v>0</v>
      </c>
      <c r="F60" s="12">
        <v>0</v>
      </c>
      <c r="G60" s="12">
        <v>0</v>
      </c>
      <c r="H60" s="18">
        <f t="shared" si="7"/>
        <v>0</v>
      </c>
    </row>
    <row r="61" spans="2:8" ht="20.100000000000001" customHeight="1" x14ac:dyDescent="0.2">
      <c r="B61" s="7" t="s">
        <v>66</v>
      </c>
      <c r="C61" s="16">
        <f>SUM(C62:C68)</f>
        <v>0</v>
      </c>
      <c r="D61" s="17">
        <f>SUM(D62:D68)</f>
        <v>0</v>
      </c>
      <c r="E61" s="17">
        <f t="shared" si="6"/>
        <v>0</v>
      </c>
      <c r="F61" s="16">
        <f>SUM(F62:F68)</f>
        <v>0</v>
      </c>
      <c r="G61" s="16">
        <f>SUM(G62:G68)</f>
        <v>0</v>
      </c>
      <c r="H61" s="17">
        <f t="shared" si="7"/>
        <v>0</v>
      </c>
    </row>
    <row r="62" spans="2:8" ht="12" customHeight="1" x14ac:dyDescent="0.2">
      <c r="B62" s="9" t="s">
        <v>67</v>
      </c>
      <c r="C62" s="12">
        <v>0</v>
      </c>
      <c r="D62" s="13">
        <v>0</v>
      </c>
      <c r="E62" s="18">
        <f t="shared" si="6"/>
        <v>0</v>
      </c>
      <c r="F62" s="12">
        <v>0</v>
      </c>
      <c r="G62" s="12">
        <v>0</v>
      </c>
      <c r="H62" s="18">
        <f t="shared" si="7"/>
        <v>0</v>
      </c>
    </row>
    <row r="63" spans="2:8" ht="12" customHeight="1" x14ac:dyDescent="0.2">
      <c r="B63" s="9" t="s">
        <v>68</v>
      </c>
      <c r="C63" s="12">
        <v>0</v>
      </c>
      <c r="D63" s="13">
        <v>0</v>
      </c>
      <c r="E63" s="18">
        <f t="shared" si="6"/>
        <v>0</v>
      </c>
      <c r="F63" s="12">
        <v>0</v>
      </c>
      <c r="G63" s="12">
        <v>0</v>
      </c>
      <c r="H63" s="18">
        <f t="shared" si="7"/>
        <v>0</v>
      </c>
    </row>
    <row r="64" spans="2:8" ht="12" customHeight="1" x14ac:dyDescent="0.2">
      <c r="B64" s="9" t="s">
        <v>69</v>
      </c>
      <c r="C64" s="12">
        <v>0</v>
      </c>
      <c r="D64" s="13">
        <v>0</v>
      </c>
      <c r="E64" s="18">
        <f t="shared" si="6"/>
        <v>0</v>
      </c>
      <c r="F64" s="12">
        <v>0</v>
      </c>
      <c r="G64" s="12">
        <v>0</v>
      </c>
      <c r="H64" s="18">
        <f t="shared" si="7"/>
        <v>0</v>
      </c>
    </row>
    <row r="65" spans="2:8" ht="12" customHeight="1" x14ac:dyDescent="0.2">
      <c r="B65" s="9" t="s">
        <v>70</v>
      </c>
      <c r="C65" s="12">
        <v>0</v>
      </c>
      <c r="D65" s="13">
        <v>0</v>
      </c>
      <c r="E65" s="18">
        <f t="shared" si="6"/>
        <v>0</v>
      </c>
      <c r="F65" s="12">
        <v>0</v>
      </c>
      <c r="G65" s="12">
        <v>0</v>
      </c>
      <c r="H65" s="18">
        <f t="shared" si="7"/>
        <v>0</v>
      </c>
    </row>
    <row r="66" spans="2:8" ht="12" customHeight="1" x14ac:dyDescent="0.2">
      <c r="B66" s="9" t="s">
        <v>71</v>
      </c>
      <c r="C66" s="12">
        <v>0</v>
      </c>
      <c r="D66" s="13">
        <v>0</v>
      </c>
      <c r="E66" s="18">
        <f t="shared" si="6"/>
        <v>0</v>
      </c>
      <c r="F66" s="12">
        <v>0</v>
      </c>
      <c r="G66" s="12">
        <v>0</v>
      </c>
      <c r="H66" s="18">
        <f t="shared" si="7"/>
        <v>0</v>
      </c>
    </row>
    <row r="67" spans="2:8" ht="12" customHeight="1" x14ac:dyDescent="0.2">
      <c r="B67" s="9" t="s">
        <v>72</v>
      </c>
      <c r="C67" s="12">
        <v>0</v>
      </c>
      <c r="D67" s="13">
        <v>0</v>
      </c>
      <c r="E67" s="18">
        <f t="shared" si="6"/>
        <v>0</v>
      </c>
      <c r="F67" s="12">
        <v>0</v>
      </c>
      <c r="G67" s="12">
        <v>0</v>
      </c>
      <c r="H67" s="18">
        <f t="shared" si="7"/>
        <v>0</v>
      </c>
    </row>
    <row r="68" spans="2:8" ht="12" customHeight="1" x14ac:dyDescent="0.2">
      <c r="B68" s="9" t="s">
        <v>73</v>
      </c>
      <c r="C68" s="12">
        <v>0</v>
      </c>
      <c r="D68" s="13">
        <v>0</v>
      </c>
      <c r="E68" s="18">
        <f t="shared" si="6"/>
        <v>0</v>
      </c>
      <c r="F68" s="12">
        <v>0</v>
      </c>
      <c r="G68" s="12">
        <v>0</v>
      </c>
      <c r="H68" s="18">
        <f t="shared" si="7"/>
        <v>0</v>
      </c>
    </row>
    <row r="69" spans="2:8" ht="20.100000000000001" customHeight="1" x14ac:dyDescent="0.2">
      <c r="B69" s="7" t="s">
        <v>74</v>
      </c>
      <c r="C69" s="16">
        <f>SUM(C70:C72)</f>
        <v>0</v>
      </c>
      <c r="D69" s="17">
        <f>SUM(D70:D72)</f>
        <v>0</v>
      </c>
      <c r="E69" s="17">
        <f t="shared" si="6"/>
        <v>0</v>
      </c>
      <c r="F69" s="16">
        <f>SUM(F70:F72)</f>
        <v>0</v>
      </c>
      <c r="G69" s="17">
        <f>SUM(G70:G72)</f>
        <v>0</v>
      </c>
      <c r="H69" s="17">
        <f t="shared" si="7"/>
        <v>0</v>
      </c>
    </row>
    <row r="70" spans="2:8" x14ac:dyDescent="0.2">
      <c r="B70" s="11" t="s">
        <v>75</v>
      </c>
      <c r="C70" s="12">
        <v>0</v>
      </c>
      <c r="D70" s="13">
        <v>0</v>
      </c>
      <c r="E70" s="18">
        <f t="shared" si="6"/>
        <v>0</v>
      </c>
      <c r="F70" s="12">
        <v>0</v>
      </c>
      <c r="G70" s="13">
        <v>0</v>
      </c>
      <c r="H70" s="18">
        <f t="shared" si="7"/>
        <v>0</v>
      </c>
    </row>
    <row r="71" spans="2:8" x14ac:dyDescent="0.2">
      <c r="B71" s="11" t="s">
        <v>76</v>
      </c>
      <c r="C71" s="12">
        <v>0</v>
      </c>
      <c r="D71" s="13">
        <v>0</v>
      </c>
      <c r="E71" s="18">
        <f t="shared" si="6"/>
        <v>0</v>
      </c>
      <c r="F71" s="12">
        <v>0</v>
      </c>
      <c r="G71" s="13">
        <v>0</v>
      </c>
      <c r="H71" s="18">
        <f t="shared" si="7"/>
        <v>0</v>
      </c>
    </row>
    <row r="72" spans="2:8" x14ac:dyDescent="0.2">
      <c r="B72" s="11" t="s">
        <v>77</v>
      </c>
      <c r="C72" s="12">
        <v>0</v>
      </c>
      <c r="D72" s="13">
        <v>0</v>
      </c>
      <c r="E72" s="18">
        <f t="shared" si="6"/>
        <v>0</v>
      </c>
      <c r="F72" s="12">
        <v>0</v>
      </c>
      <c r="G72" s="13">
        <v>0</v>
      </c>
      <c r="H72" s="18">
        <f t="shared" si="7"/>
        <v>0</v>
      </c>
    </row>
    <row r="73" spans="2:8" ht="20.100000000000001" customHeight="1" x14ac:dyDescent="0.2">
      <c r="B73" s="6" t="s">
        <v>78</v>
      </c>
      <c r="C73" s="16">
        <f>SUM(C74:C80)</f>
        <v>0</v>
      </c>
      <c r="D73" s="17">
        <f>SUM(D74:D80)</f>
        <v>0</v>
      </c>
      <c r="E73" s="17">
        <f t="shared" si="6"/>
        <v>0</v>
      </c>
      <c r="F73" s="16">
        <f>SUM(F74:F80)</f>
        <v>0</v>
      </c>
      <c r="G73" s="17">
        <f>SUM(G74:G80)</f>
        <v>0</v>
      </c>
      <c r="H73" s="17">
        <f t="shared" ref="H73:H81" si="8">E73-F73</f>
        <v>0</v>
      </c>
    </row>
    <row r="74" spans="2:8" x14ac:dyDescent="0.2">
      <c r="B74" s="9" t="s">
        <v>79</v>
      </c>
      <c r="C74" s="12">
        <v>0</v>
      </c>
      <c r="D74" s="13">
        <v>0</v>
      </c>
      <c r="E74" s="18">
        <f t="shared" si="6"/>
        <v>0</v>
      </c>
      <c r="F74" s="12">
        <v>0</v>
      </c>
      <c r="G74" s="13">
        <v>0</v>
      </c>
      <c r="H74" s="18">
        <f t="shared" si="8"/>
        <v>0</v>
      </c>
    </row>
    <row r="75" spans="2:8" x14ac:dyDescent="0.2">
      <c r="B75" s="9" t="s">
        <v>80</v>
      </c>
      <c r="C75" s="12">
        <v>0</v>
      </c>
      <c r="D75" s="13">
        <v>0</v>
      </c>
      <c r="E75" s="18">
        <f t="shared" si="6"/>
        <v>0</v>
      </c>
      <c r="F75" s="12">
        <v>0</v>
      </c>
      <c r="G75" s="13">
        <v>0</v>
      </c>
      <c r="H75" s="18">
        <f t="shared" si="8"/>
        <v>0</v>
      </c>
    </row>
    <row r="76" spans="2:8" x14ac:dyDescent="0.2">
      <c r="B76" s="9" t="s">
        <v>81</v>
      </c>
      <c r="C76" s="12">
        <v>0</v>
      </c>
      <c r="D76" s="13">
        <v>0</v>
      </c>
      <c r="E76" s="18">
        <f t="shared" si="6"/>
        <v>0</v>
      </c>
      <c r="F76" s="12">
        <v>0</v>
      </c>
      <c r="G76" s="13">
        <v>0</v>
      </c>
      <c r="H76" s="18">
        <f t="shared" si="8"/>
        <v>0</v>
      </c>
    </row>
    <row r="77" spans="2:8" x14ac:dyDescent="0.2">
      <c r="B77" s="9" t="s">
        <v>82</v>
      </c>
      <c r="C77" s="12">
        <v>0</v>
      </c>
      <c r="D77" s="13">
        <v>0</v>
      </c>
      <c r="E77" s="18">
        <f t="shared" si="6"/>
        <v>0</v>
      </c>
      <c r="F77" s="12">
        <v>0</v>
      </c>
      <c r="G77" s="13">
        <v>0</v>
      </c>
      <c r="H77" s="18">
        <f t="shared" si="8"/>
        <v>0</v>
      </c>
    </row>
    <row r="78" spans="2:8" x14ac:dyDescent="0.2">
      <c r="B78" s="9" t="s">
        <v>83</v>
      </c>
      <c r="C78" s="12">
        <v>0</v>
      </c>
      <c r="D78" s="13">
        <v>0</v>
      </c>
      <c r="E78" s="18">
        <f t="shared" si="6"/>
        <v>0</v>
      </c>
      <c r="F78" s="12">
        <v>0</v>
      </c>
      <c r="G78" s="13">
        <v>0</v>
      </c>
      <c r="H78" s="18">
        <f t="shared" si="8"/>
        <v>0</v>
      </c>
    </row>
    <row r="79" spans="2:8" x14ac:dyDescent="0.2">
      <c r="B79" s="9" t="s">
        <v>84</v>
      </c>
      <c r="C79" s="12">
        <v>0</v>
      </c>
      <c r="D79" s="13">
        <v>0</v>
      </c>
      <c r="E79" s="18">
        <f t="shared" si="6"/>
        <v>0</v>
      </c>
      <c r="F79" s="12">
        <v>0</v>
      </c>
      <c r="G79" s="13">
        <v>0</v>
      </c>
      <c r="H79" s="18">
        <f t="shared" si="8"/>
        <v>0</v>
      </c>
    </row>
    <row r="80" spans="2:8" ht="12" customHeight="1" thickBot="1" x14ac:dyDescent="0.25">
      <c r="B80" s="10" t="s">
        <v>85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8"/>
        <v>0</v>
      </c>
    </row>
    <row r="81" spans="2:8" ht="12.75" thickBot="1" x14ac:dyDescent="0.25">
      <c r="B81" s="8" t="s">
        <v>86</v>
      </c>
      <c r="C81" s="22">
        <f>SUM(C73,C69,C61,C57,C47,C27,C37,C17,C9)</f>
        <v>42717560.969999999</v>
      </c>
      <c r="D81" s="22">
        <f>SUM(D73,D69,D61,D57,D47,D37,D27,D17,D9)</f>
        <v>2033560</v>
      </c>
      <c r="E81" s="22">
        <f>C81+D81</f>
        <v>44751120.969999999</v>
      </c>
      <c r="F81" s="22">
        <f>SUM(F73,F69,F61,F57,F47,F37,F17,F27,F9)</f>
        <v>37495192.900000006</v>
      </c>
      <c r="G81" s="22">
        <f>SUM(G73,G69,G61,G57,G47,G37,G27,G17,G9)</f>
        <v>32042247.129999999</v>
      </c>
      <c r="H81" s="22">
        <f t="shared" si="8"/>
        <v>7255928.0699999928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>
      <c r="B87" s="42"/>
    </row>
    <row r="88" spans="2:8" s="23" customFormat="1" ht="12.75" x14ac:dyDescent="0.2">
      <c r="B88" s="43" t="s">
        <v>88</v>
      </c>
      <c r="F88" s="42"/>
      <c r="G88" s="42"/>
    </row>
    <row r="89" spans="2:8" s="23" customFormat="1" ht="12.75" x14ac:dyDescent="0.2">
      <c r="B89" s="43" t="s">
        <v>89</v>
      </c>
      <c r="F89" s="43" t="s">
        <v>90</v>
      </c>
      <c r="G89" s="44"/>
    </row>
    <row r="90" spans="2:8" s="23" customFormat="1" ht="12.75" x14ac:dyDescent="0.2">
      <c r="F90" s="43" t="s">
        <v>91</v>
      </c>
      <c r="G90" s="44"/>
    </row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conditionalFormatting sqref="C11:C13">
    <cfRule type="cellIs" dxfId="2" priority="3" operator="lessThan">
      <formula>0</formula>
    </cfRule>
  </conditionalFormatting>
  <conditionalFormatting sqref="F10:F14">
    <cfRule type="cellIs" dxfId="1" priority="2" operator="lessThan">
      <formula>0</formula>
    </cfRule>
  </conditionalFormatting>
  <conditionalFormatting sqref="G10:G1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dcterms:created xsi:type="dcterms:W3CDTF">2019-12-04T16:22:52Z</dcterms:created>
  <dcterms:modified xsi:type="dcterms:W3CDTF">2022-02-03T17:44:14Z</dcterms:modified>
</cp:coreProperties>
</file>